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ТБО" sheetId="1" r:id="rId1"/>
    <sheet name="мтз 82" sheetId="2" r:id="rId2"/>
    <sheet name="экска" sheetId="3" r:id="rId3"/>
    <sheet name="очистка" sheetId="4" r:id="rId4"/>
  </sheets>
  <calcPr calcId="125725"/>
</workbook>
</file>

<file path=xl/calcChain.xml><?xml version="1.0" encoding="utf-8"?>
<calcChain xmlns="http://schemas.openxmlformats.org/spreadsheetml/2006/main">
  <c r="G17" i="4"/>
  <c r="G18" s="1"/>
  <c r="G19" s="1"/>
  <c r="G21" s="1"/>
  <c r="G23" s="1"/>
  <c r="H15"/>
  <c r="H17" s="1"/>
  <c r="H18" s="1"/>
  <c r="H19" l="1"/>
  <c r="H21" s="1"/>
  <c r="H23" s="1"/>
  <c r="B16" i="3" l="1"/>
  <c r="B15"/>
  <c r="B14"/>
  <c r="C17" i="2"/>
  <c r="C16"/>
  <c r="C15"/>
  <c r="D20" i="1"/>
  <c r="D21" s="1"/>
  <c r="C20"/>
  <c r="C21" s="1"/>
  <c r="B19" i="3" l="1"/>
  <c r="C20" i="2"/>
  <c r="C21" s="1"/>
  <c r="C22" s="1"/>
  <c r="B20" i="3"/>
  <c r="B21" s="1"/>
  <c r="B22" s="1"/>
  <c r="D22" i="1"/>
  <c r="C22"/>
  <c r="C24" s="1"/>
  <c r="C29" s="1"/>
  <c r="D23" l="1"/>
  <c r="D24" s="1"/>
  <c r="D29" s="1"/>
  <c r="B23" i="3"/>
  <c r="B25" s="1"/>
  <c r="C23" i="2"/>
  <c r="C24" s="1"/>
  <c r="C26" s="1"/>
</calcChain>
</file>

<file path=xl/sharedStrings.xml><?xml version="1.0" encoding="utf-8"?>
<sst xmlns="http://schemas.openxmlformats.org/spreadsheetml/2006/main" count="143" uniqueCount="60">
  <si>
    <t>РАСЧЕТ</t>
  </si>
  <si>
    <t>стоимости сбора твердых бытовых отходов у населения</t>
  </si>
  <si>
    <t>Наименование затрат</t>
  </si>
  <si>
    <t>Стоимость</t>
  </si>
  <si>
    <t>Ед.изм.</t>
  </si>
  <si>
    <t>руб.</t>
  </si>
  <si>
    <t>Амортизация</t>
  </si>
  <si>
    <t>Зап.части</t>
  </si>
  <si>
    <t>Итого</t>
  </si>
  <si>
    <t>Общехозяйственные расходы 25%</t>
  </si>
  <si>
    <t>руб./час</t>
  </si>
  <si>
    <t>Количество дворов</t>
  </si>
  <si>
    <t>двор.</t>
  </si>
  <si>
    <t>Стоим.сбора ТБО с 1 двора</t>
  </si>
  <si>
    <t>руб./двор</t>
  </si>
  <si>
    <t>МУП "ЖКХ с.Тальменка" на 2015 год</t>
  </si>
  <si>
    <t>2014 г.</t>
  </si>
  <si>
    <t>План</t>
  </si>
  <si>
    <t>2015 г.</t>
  </si>
  <si>
    <t>ГСМ</t>
  </si>
  <si>
    <t>Заработная плата с отчислениями</t>
  </si>
  <si>
    <t>Материалы</t>
  </si>
  <si>
    <t>Налоги</t>
  </si>
  <si>
    <t>Всего затрат</t>
  </si>
  <si>
    <t xml:space="preserve">Исполнитель </t>
  </si>
  <si>
    <t>Н.П.Сенина</t>
  </si>
  <si>
    <t>стоимости 1 часа услуг трактора МТЗ-82</t>
  </si>
  <si>
    <t>МУП "ЖКХ с.Тальменка"</t>
  </si>
  <si>
    <t>Заработная плата с отчисл. 1 час</t>
  </si>
  <si>
    <t>Дизтопливо 12 л*33,2</t>
  </si>
  <si>
    <t>Рентабельность 17 %</t>
  </si>
  <si>
    <t>Всего</t>
  </si>
  <si>
    <t xml:space="preserve">Тариф </t>
  </si>
  <si>
    <t>Исполнитель</t>
  </si>
  <si>
    <t>стоимости 1 часа услуг трактора МТЗ-82(экскаватор)</t>
  </si>
  <si>
    <t>Заработная плата 1 час с отчис.</t>
  </si>
  <si>
    <t>Дизмасло 0,4л*57</t>
  </si>
  <si>
    <t xml:space="preserve">  РАСЧЕТ</t>
  </si>
  <si>
    <t>стоимости коммунальных услуг на очистке выгребной ямы</t>
  </si>
  <si>
    <t>№</t>
  </si>
  <si>
    <t>п/п</t>
  </si>
  <si>
    <t>Текущий ремонт и тех.обсл.</t>
  </si>
  <si>
    <t>Рентабельность</t>
  </si>
  <si>
    <t xml:space="preserve">Кол-во бочек </t>
  </si>
  <si>
    <t>Всего эк.обосн.тариф на 1б.</t>
  </si>
  <si>
    <t>с 01.01.2015 г.</t>
  </si>
  <si>
    <t>Рентабельность 15,5 %</t>
  </si>
  <si>
    <t xml:space="preserve">Факт </t>
  </si>
  <si>
    <t>с 01.01.2015 г</t>
  </si>
  <si>
    <t>Оказание услуг</t>
  </si>
  <si>
    <t>1. Население</t>
  </si>
  <si>
    <t>2. Хозрасчетные, бюджетные организации</t>
  </si>
  <si>
    <t>Заработгная плата с отчислениями</t>
  </si>
  <si>
    <t>Прочие</t>
  </si>
  <si>
    <t>35л.*34р</t>
  </si>
  <si>
    <t>руб./р.д.</t>
  </si>
  <si>
    <t>Общехозяйственные расходы 15%</t>
  </si>
  <si>
    <t>ед./р.д.</t>
  </si>
  <si>
    <t>руб./ед.</t>
  </si>
  <si>
    <t>с 01.03.2015 г.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</si>
</sst>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4"/>
      <name val="Arial CE"/>
      <family val="2"/>
      <charset val="238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164" fontId="3" fillId="0" borderId="3" xfId="0" applyNumberFormat="1" applyFont="1" applyBorder="1"/>
    <xf numFmtId="0" fontId="4" fillId="0" borderId="3" xfId="0" applyFont="1" applyBorder="1"/>
    <xf numFmtId="2" fontId="4" fillId="0" borderId="3" xfId="0" applyNumberFormat="1" applyFont="1" applyBorder="1"/>
    <xf numFmtId="1" fontId="4" fillId="0" borderId="3" xfId="0" applyNumberFormat="1" applyFont="1" applyBorder="1"/>
    <xf numFmtId="2" fontId="3" fillId="0" borderId="3" xfId="0" applyNumberFormat="1" applyFont="1" applyBorder="1"/>
    <xf numFmtId="1" fontId="3" fillId="0" borderId="3" xfId="0" applyNumberFormat="1" applyFont="1" applyBorder="1"/>
    <xf numFmtId="164" fontId="4" fillId="0" borderId="3" xfId="0" applyNumberFormat="1" applyFont="1" applyBorder="1"/>
    <xf numFmtId="0" fontId="5" fillId="0" borderId="0" xfId="0" applyFont="1"/>
    <xf numFmtId="0" fontId="4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/>
    <xf numFmtId="0" fontId="4" fillId="0" borderId="2" xfId="0" applyFont="1" applyBorder="1"/>
    <xf numFmtId="2" fontId="7" fillId="0" borderId="3" xfId="0" applyNumberFormat="1" applyFont="1" applyBorder="1"/>
    <xf numFmtId="0" fontId="7" fillId="0" borderId="3" xfId="0" applyFont="1" applyBorder="1"/>
    <xf numFmtId="1" fontId="7" fillId="0" borderId="3" xfId="0" applyNumberFormat="1" applyFont="1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1" xfId="0" applyFont="1" applyFill="1" applyBorder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/>
    <xf numFmtId="0" fontId="2" fillId="2" borderId="0" xfId="0" applyFont="1" applyFill="1" applyBorder="1"/>
    <xf numFmtId="0" fontId="2" fillId="2" borderId="9" xfId="0" applyFont="1" applyFill="1" applyBorder="1"/>
    <xf numFmtId="0" fontId="2" fillId="2" borderId="7" xfId="0" applyFont="1" applyFill="1" applyBorder="1"/>
    <xf numFmtId="0" fontId="2" fillId="0" borderId="3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1" fontId="2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" fillId="2" borderId="3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3" fillId="0" borderId="0" xfId="0" applyFont="1"/>
    <xf numFmtId="0" fontId="2" fillId="0" borderId="9" xfId="0" applyFont="1" applyFill="1" applyBorder="1" applyAlignment="1">
      <alignment horizontal="center"/>
    </xf>
    <xf numFmtId="0" fontId="0" fillId="0" borderId="3" xfId="0" applyBorder="1"/>
    <xf numFmtId="0" fontId="3" fillId="0" borderId="0" xfId="0" applyFont="1" applyBorder="1"/>
    <xf numFmtId="2" fontId="3" fillId="0" borderId="0" xfId="0" applyNumberFormat="1" applyFont="1" applyBorder="1"/>
    <xf numFmtId="164" fontId="3" fillId="0" borderId="0" xfId="0" applyNumberFormat="1" applyFont="1" applyBorder="1"/>
    <xf numFmtId="2" fontId="7" fillId="0" borderId="0" xfId="0" applyNumberFormat="1" applyFont="1" applyBorder="1"/>
    <xf numFmtId="0" fontId="7" fillId="0" borderId="0" xfId="0" applyFont="1" applyBorder="1"/>
    <xf numFmtId="1" fontId="7" fillId="0" borderId="0" xfId="0" applyNumberFormat="1" applyFont="1" applyBorder="1"/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E33"/>
  <sheetViews>
    <sheetView tabSelected="1" topLeftCell="A10" workbookViewId="0">
      <selection activeCell="D33" sqref="D33"/>
    </sheetView>
  </sheetViews>
  <sheetFormatPr defaultRowHeight="15"/>
  <cols>
    <col min="1" max="1" width="38.85546875" customWidth="1"/>
    <col min="2" max="2" width="10.85546875" customWidth="1"/>
    <col min="3" max="3" width="12.140625" customWidth="1"/>
    <col min="4" max="4" width="14.28515625" customWidth="1"/>
    <col min="5" max="5" width="12.140625" customWidth="1"/>
  </cols>
  <sheetData>
    <row r="6" spans="1:5" ht="18">
      <c r="A6" s="54" t="s">
        <v>0</v>
      </c>
      <c r="B6" s="54"/>
      <c r="C6" s="54"/>
      <c r="D6" s="54"/>
    </row>
    <row r="8" spans="1:5" ht="18">
      <c r="B8" s="1"/>
      <c r="C8" s="1"/>
      <c r="D8" s="1"/>
      <c r="E8" s="1"/>
    </row>
    <row r="9" spans="1:5" ht="18">
      <c r="A9" s="1" t="s">
        <v>1</v>
      </c>
      <c r="B9" s="1"/>
      <c r="C9" s="1"/>
      <c r="E9" s="1"/>
    </row>
    <row r="10" spans="1:5" ht="18">
      <c r="A10" s="54" t="s">
        <v>15</v>
      </c>
      <c r="B10" s="54"/>
      <c r="C10" s="54"/>
      <c r="D10" s="54"/>
    </row>
    <row r="11" spans="1:5" ht="15.75">
      <c r="A11" s="55" t="s">
        <v>59</v>
      </c>
      <c r="B11" s="56"/>
      <c r="C11" s="56"/>
    </row>
    <row r="12" spans="1:5" ht="15.75">
      <c r="B12" s="55"/>
      <c r="C12" s="55"/>
      <c r="D12" s="55"/>
      <c r="E12" s="55"/>
    </row>
    <row r="13" spans="1:5" ht="15.75">
      <c r="A13" s="3" t="s">
        <v>2</v>
      </c>
      <c r="B13" s="3" t="s">
        <v>4</v>
      </c>
      <c r="C13" s="3" t="s">
        <v>47</v>
      </c>
      <c r="D13" s="3" t="s">
        <v>17</v>
      </c>
    </row>
    <row r="14" spans="1:5" ht="15.75">
      <c r="A14" s="4"/>
      <c r="B14" s="4"/>
      <c r="C14" s="4" t="s">
        <v>16</v>
      </c>
      <c r="D14" s="4" t="s">
        <v>18</v>
      </c>
    </row>
    <row r="15" spans="1:5" ht="15.75">
      <c r="A15" s="5" t="s">
        <v>20</v>
      </c>
      <c r="B15" s="5" t="s">
        <v>5</v>
      </c>
      <c r="C15" s="5">
        <v>84599</v>
      </c>
      <c r="D15" s="5">
        <v>84599</v>
      </c>
    </row>
    <row r="16" spans="1:5" ht="15.75">
      <c r="A16" s="5" t="s">
        <v>19</v>
      </c>
      <c r="B16" s="5" t="s">
        <v>5</v>
      </c>
      <c r="C16" s="5">
        <v>53198</v>
      </c>
      <c r="D16" s="5">
        <v>53198</v>
      </c>
    </row>
    <row r="17" spans="1:4" ht="15.75">
      <c r="A17" s="5" t="s">
        <v>21</v>
      </c>
      <c r="B17" s="5" t="s">
        <v>5</v>
      </c>
      <c r="C17" s="5">
        <v>13693</v>
      </c>
      <c r="D17" s="5">
        <v>13693</v>
      </c>
    </row>
    <row r="18" spans="1:4" ht="15.75">
      <c r="A18" s="5" t="s">
        <v>6</v>
      </c>
      <c r="B18" s="5" t="s">
        <v>5</v>
      </c>
      <c r="C18" s="6">
        <v>26460</v>
      </c>
      <c r="D18" s="6">
        <v>26460</v>
      </c>
    </row>
    <row r="19" spans="1:4" ht="15.75">
      <c r="A19" s="5" t="s">
        <v>22</v>
      </c>
      <c r="B19" s="5" t="s">
        <v>5</v>
      </c>
      <c r="C19" s="5">
        <v>3955</v>
      </c>
      <c r="D19" s="5">
        <v>3955</v>
      </c>
    </row>
    <row r="20" spans="1:4" ht="15.75">
      <c r="A20" s="5" t="s">
        <v>8</v>
      </c>
      <c r="B20" s="5" t="s">
        <v>5</v>
      </c>
      <c r="C20" s="7">
        <f>SUM(C15:C19)</f>
        <v>181905</v>
      </c>
      <c r="D20" s="7">
        <f>SUM(D15:D19)</f>
        <v>181905</v>
      </c>
    </row>
    <row r="21" spans="1:4" ht="15.75">
      <c r="A21" s="5" t="s">
        <v>9</v>
      </c>
      <c r="B21" s="5" t="s">
        <v>5</v>
      </c>
      <c r="C21" s="9">
        <f>C20*25/100</f>
        <v>45476.25</v>
      </c>
      <c r="D21" s="9">
        <f>D20*25/100</f>
        <v>45476.25</v>
      </c>
    </row>
    <row r="22" spans="1:4" ht="15.75">
      <c r="A22" s="5" t="s">
        <v>8</v>
      </c>
      <c r="B22" s="5" t="s">
        <v>5</v>
      </c>
      <c r="C22" s="9">
        <f>C20+C21</f>
        <v>227381.25</v>
      </c>
      <c r="D22" s="9">
        <f>D20+D21</f>
        <v>227381.25</v>
      </c>
    </row>
    <row r="23" spans="1:4" ht="15.75">
      <c r="A23" s="5" t="s">
        <v>46</v>
      </c>
      <c r="B23" s="5" t="s">
        <v>5</v>
      </c>
      <c r="C23" s="8"/>
      <c r="D23" s="9">
        <f>D22*15.5/100</f>
        <v>35244.09375</v>
      </c>
    </row>
    <row r="24" spans="1:4" ht="15.75">
      <c r="A24" s="5" t="s">
        <v>23</v>
      </c>
      <c r="B24" s="5" t="s">
        <v>10</v>
      </c>
      <c r="C24" s="9">
        <f>C22+C23</f>
        <v>227381.25</v>
      </c>
      <c r="D24" s="9">
        <f>D22+D23</f>
        <v>262625.34375</v>
      </c>
    </row>
    <row r="25" spans="1:4" ht="15.75" hidden="1">
      <c r="A25" s="7"/>
      <c r="B25" s="5"/>
      <c r="C25" s="9"/>
      <c r="D25" s="9"/>
    </row>
    <row r="26" spans="1:4" ht="15.75" hidden="1">
      <c r="A26" s="5"/>
      <c r="B26" s="5"/>
      <c r="C26" s="10"/>
      <c r="D26" s="10"/>
    </row>
    <row r="27" spans="1:4" ht="15.75" hidden="1">
      <c r="A27" s="5"/>
      <c r="B27" s="5"/>
      <c r="C27" s="5"/>
      <c r="D27" s="5"/>
    </row>
    <row r="28" spans="1:4" ht="15.75">
      <c r="A28" s="5" t="s">
        <v>11</v>
      </c>
      <c r="B28" s="5" t="s">
        <v>12</v>
      </c>
      <c r="C28" s="5">
        <v>400</v>
      </c>
      <c r="D28" s="5">
        <v>400</v>
      </c>
    </row>
    <row r="29" spans="1:4" ht="15.75">
      <c r="A29" s="5" t="s">
        <v>13</v>
      </c>
      <c r="B29" s="5" t="s">
        <v>14</v>
      </c>
      <c r="C29" s="11">
        <f>C24/C28/12</f>
        <v>47.37109375</v>
      </c>
      <c r="D29" s="11">
        <f>D24/D28/12</f>
        <v>54.713613281249998</v>
      </c>
    </row>
    <row r="33" spans="1:4" ht="15.75">
      <c r="A33" s="13" t="s">
        <v>24</v>
      </c>
      <c r="B33" s="13"/>
      <c r="C33" s="13"/>
      <c r="D33" s="13" t="s">
        <v>25</v>
      </c>
    </row>
  </sheetData>
  <mergeCells count="4">
    <mergeCell ref="A6:D6"/>
    <mergeCell ref="A10:D10"/>
    <mergeCell ref="B12:E12"/>
    <mergeCell ref="A11:C1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D83"/>
  <sheetViews>
    <sheetView topLeftCell="A13" workbookViewId="0">
      <selection activeCell="I64" sqref="I64"/>
    </sheetView>
  </sheetViews>
  <sheetFormatPr defaultRowHeight="15"/>
  <cols>
    <col min="2" max="2" width="38.42578125" customWidth="1"/>
    <col min="3" max="3" width="13.5703125" customWidth="1"/>
  </cols>
  <sheetData>
    <row r="3" spans="1:4" ht="18">
      <c r="A3" s="14"/>
      <c r="B3" s="54" t="s">
        <v>0</v>
      </c>
      <c r="C3" s="54"/>
      <c r="D3" s="54"/>
    </row>
    <row r="4" spans="1:4" ht="18">
      <c r="A4" s="14"/>
      <c r="B4" s="1"/>
      <c r="C4" s="1"/>
      <c r="D4" s="1"/>
    </row>
    <row r="5" spans="1:4" ht="18">
      <c r="A5" s="14"/>
      <c r="B5" s="1"/>
      <c r="C5" s="1"/>
      <c r="D5" s="1"/>
    </row>
    <row r="6" spans="1:4" ht="18">
      <c r="A6" s="14"/>
      <c r="B6" s="54" t="s">
        <v>26</v>
      </c>
      <c r="C6" s="54"/>
      <c r="D6" s="54"/>
    </row>
    <row r="7" spans="1:4" ht="18">
      <c r="A7" s="14"/>
      <c r="B7" s="54" t="s">
        <v>27</v>
      </c>
      <c r="C7" s="54"/>
      <c r="D7" s="54"/>
    </row>
    <row r="8" spans="1:4" ht="18.75">
      <c r="A8" s="14"/>
      <c r="B8" s="57" t="s">
        <v>48</v>
      </c>
      <c r="C8" s="57"/>
      <c r="D8" s="57"/>
    </row>
    <row r="9" spans="1:4" ht="15.75">
      <c r="A9" s="14"/>
      <c r="B9" s="43" t="s">
        <v>49</v>
      </c>
      <c r="C9" s="14"/>
      <c r="D9" s="14"/>
    </row>
    <row r="10" spans="1:4" ht="15.75">
      <c r="A10" s="14"/>
      <c r="B10" s="43" t="s">
        <v>50</v>
      </c>
      <c r="C10" s="14"/>
      <c r="D10" s="14"/>
    </row>
    <row r="11" spans="1:4" ht="15.75">
      <c r="A11" s="14"/>
      <c r="B11" s="43" t="s">
        <v>51</v>
      </c>
      <c r="C11" s="14"/>
      <c r="D11" s="14"/>
    </row>
    <row r="12" spans="1:4" ht="15.75">
      <c r="A12" s="14"/>
      <c r="B12" s="43"/>
      <c r="C12" s="14"/>
      <c r="D12" s="14"/>
    </row>
    <row r="13" spans="1:4" ht="15.75">
      <c r="A13" s="14"/>
      <c r="B13" s="16" t="s">
        <v>2</v>
      </c>
      <c r="C13" s="16" t="s">
        <v>3</v>
      </c>
      <c r="D13" s="16" t="s">
        <v>4</v>
      </c>
    </row>
    <row r="14" spans="1:4" ht="15.75">
      <c r="A14" s="14"/>
      <c r="B14" s="17"/>
      <c r="C14" s="17"/>
      <c r="D14" s="17"/>
    </row>
    <row r="15" spans="1:4" ht="15.75">
      <c r="A15" s="14"/>
      <c r="B15" s="7" t="s">
        <v>28</v>
      </c>
      <c r="C15" s="8">
        <f>46.08*1.302</f>
        <v>59.996160000000003</v>
      </c>
      <c r="D15" s="7" t="s">
        <v>5</v>
      </c>
    </row>
    <row r="16" spans="1:4" ht="15.75">
      <c r="A16" s="14"/>
      <c r="B16" s="7" t="s">
        <v>29</v>
      </c>
      <c r="C16" s="7">
        <f>12*33.2</f>
        <v>398.40000000000003</v>
      </c>
      <c r="D16" s="7" t="s">
        <v>5</v>
      </c>
    </row>
    <row r="17" spans="1:4" ht="15.75">
      <c r="A17" s="14"/>
      <c r="B17" s="7" t="s">
        <v>36</v>
      </c>
      <c r="C17" s="7">
        <f>0.4*57</f>
        <v>22.8</v>
      </c>
      <c r="D17" s="7" t="s">
        <v>5</v>
      </c>
    </row>
    <row r="18" spans="1:4" ht="15.75">
      <c r="A18" s="14"/>
      <c r="B18" s="7" t="s">
        <v>6</v>
      </c>
      <c r="C18" s="12">
        <v>29.51</v>
      </c>
      <c r="D18" s="7" t="s">
        <v>5</v>
      </c>
    </row>
    <row r="19" spans="1:4" ht="15.75">
      <c r="A19" s="14"/>
      <c r="B19" s="7" t="s">
        <v>7</v>
      </c>
      <c r="C19" s="7">
        <v>242</v>
      </c>
      <c r="D19" s="7" t="s">
        <v>5</v>
      </c>
    </row>
    <row r="20" spans="1:4" ht="15.75">
      <c r="A20" s="14"/>
      <c r="B20" s="7" t="s">
        <v>8</v>
      </c>
      <c r="C20" s="18">
        <f>SUM(C15:C19)</f>
        <v>752.70615999999995</v>
      </c>
      <c r="D20" s="7" t="s">
        <v>5</v>
      </c>
    </row>
    <row r="21" spans="1:4" ht="15.75">
      <c r="A21" s="14"/>
      <c r="B21" s="7" t="s">
        <v>9</v>
      </c>
      <c r="C21" s="8">
        <f>C20*25/100</f>
        <v>188.17653999999999</v>
      </c>
      <c r="D21" s="7" t="s">
        <v>5</v>
      </c>
    </row>
    <row r="22" spans="1:4" ht="15.75">
      <c r="A22" s="14"/>
      <c r="B22" s="7" t="s">
        <v>8</v>
      </c>
      <c r="C22" s="18">
        <f>C20+C21</f>
        <v>940.88269999999989</v>
      </c>
      <c r="D22" s="7" t="s">
        <v>5</v>
      </c>
    </row>
    <row r="23" spans="1:4" ht="15.75">
      <c r="A23" s="14"/>
      <c r="B23" s="7" t="s">
        <v>30</v>
      </c>
      <c r="C23" s="8">
        <f>C22*17/100</f>
        <v>159.95005899999998</v>
      </c>
      <c r="D23" s="7" t="s">
        <v>5</v>
      </c>
    </row>
    <row r="24" spans="1:4" ht="15.75">
      <c r="A24" s="14"/>
      <c r="B24" s="7" t="s">
        <v>8</v>
      </c>
      <c r="C24" s="18">
        <f>C22+C23</f>
        <v>1100.8327589999999</v>
      </c>
      <c r="D24" s="7" t="s">
        <v>5</v>
      </c>
    </row>
    <row r="25" spans="1:4" ht="15.75">
      <c r="A25" s="14"/>
      <c r="B25" s="7"/>
      <c r="C25" s="8"/>
      <c r="D25" s="7" t="s">
        <v>5</v>
      </c>
    </row>
    <row r="26" spans="1:4" ht="15.75">
      <c r="A26" s="14"/>
      <c r="B26" s="7" t="s">
        <v>31</v>
      </c>
      <c r="C26" s="18">
        <f>C24+C25</f>
        <v>1100.8327589999999</v>
      </c>
      <c r="D26" s="7" t="s">
        <v>5</v>
      </c>
    </row>
    <row r="27" spans="1:4" ht="15.75">
      <c r="A27" s="14"/>
      <c r="B27" s="19" t="s">
        <v>32</v>
      </c>
      <c r="C27" s="20">
        <v>1100</v>
      </c>
      <c r="D27" s="7" t="s">
        <v>10</v>
      </c>
    </row>
    <row r="28" spans="1:4" ht="15.75">
      <c r="A28" s="14"/>
      <c r="B28" s="14"/>
      <c r="C28" s="14"/>
      <c r="D28" s="14"/>
    </row>
    <row r="29" spans="1:4" ht="15.75">
      <c r="A29" s="14"/>
      <c r="B29" s="14"/>
      <c r="C29" s="14"/>
      <c r="D29" s="14"/>
    </row>
    <row r="30" spans="1:4" ht="15.75">
      <c r="A30" s="14"/>
      <c r="B30" s="14"/>
      <c r="C30" s="14"/>
      <c r="D30" s="14"/>
    </row>
    <row r="31" spans="1:4" ht="15.75">
      <c r="A31" s="14"/>
      <c r="B31" s="14"/>
      <c r="C31" s="14"/>
      <c r="D31" s="14"/>
    </row>
    <row r="32" spans="1:4" ht="15.75">
      <c r="A32" s="14"/>
      <c r="B32" s="14"/>
      <c r="C32" s="14"/>
      <c r="D32" s="14"/>
    </row>
    <row r="33" spans="1:4" ht="15.75">
      <c r="A33" s="14"/>
      <c r="B33" s="14"/>
      <c r="C33" s="14"/>
      <c r="D33" s="14"/>
    </row>
    <row r="34" spans="1:4" ht="15.75">
      <c r="A34" s="14"/>
      <c r="B34" s="14" t="s">
        <v>33</v>
      </c>
      <c r="C34" s="14"/>
      <c r="D34" s="14" t="s">
        <v>25</v>
      </c>
    </row>
    <row r="52" spans="2:4" ht="18">
      <c r="B52" s="54"/>
      <c r="C52" s="54"/>
      <c r="D52" s="54"/>
    </row>
    <row r="53" spans="2:4" ht="18">
      <c r="B53" s="1"/>
      <c r="C53" s="1"/>
      <c r="D53" s="1"/>
    </row>
    <row r="54" spans="2:4" ht="18">
      <c r="B54" s="1"/>
      <c r="C54" s="1"/>
      <c r="D54" s="1"/>
    </row>
    <row r="55" spans="2:4" ht="18">
      <c r="B55" s="54"/>
      <c r="C55" s="54"/>
      <c r="D55" s="54"/>
    </row>
    <row r="56" spans="2:4" ht="18">
      <c r="B56" s="54"/>
      <c r="C56" s="54"/>
      <c r="D56" s="54"/>
    </row>
    <row r="57" spans="2:4" ht="18.75">
      <c r="B57" s="57"/>
      <c r="C57" s="57"/>
      <c r="D57" s="57"/>
    </row>
    <row r="58" spans="2:4" ht="18.75">
      <c r="B58" s="15"/>
      <c r="C58" s="15"/>
      <c r="D58" s="15"/>
    </row>
    <row r="59" spans="2:4" ht="18.75">
      <c r="B59" s="43"/>
      <c r="C59" s="15"/>
      <c r="D59" s="15"/>
    </row>
    <row r="60" spans="2:4" ht="15.75">
      <c r="B60" s="43"/>
      <c r="C60" s="43"/>
      <c r="D60" s="43"/>
    </row>
    <row r="61" spans="2:4" ht="15.75">
      <c r="B61" s="43"/>
      <c r="C61" s="43"/>
      <c r="D61" s="43"/>
    </row>
    <row r="62" spans="2:4" ht="15.75">
      <c r="B62" s="46"/>
      <c r="C62" s="46"/>
      <c r="D62" s="46"/>
    </row>
    <row r="63" spans="2:4" ht="15.75">
      <c r="B63" s="46"/>
      <c r="C63" s="46"/>
      <c r="D63" s="46"/>
    </row>
    <row r="64" spans="2:4" ht="15.75">
      <c r="B64" s="46"/>
      <c r="C64" s="47"/>
      <c r="D64" s="46"/>
    </row>
    <row r="65" spans="2:4" ht="15.75">
      <c r="B65" s="46"/>
      <c r="C65" s="46"/>
      <c r="D65" s="46"/>
    </row>
    <row r="66" spans="2:4" ht="15.75">
      <c r="B66" s="46"/>
      <c r="C66" s="46"/>
      <c r="D66" s="46"/>
    </row>
    <row r="67" spans="2:4" ht="15.75">
      <c r="B67" s="46"/>
      <c r="C67" s="48"/>
      <c r="D67" s="46"/>
    </row>
    <row r="68" spans="2:4" ht="15.75">
      <c r="B68" s="46"/>
      <c r="C68" s="46"/>
      <c r="D68" s="46"/>
    </row>
    <row r="69" spans="2:4" ht="15.75">
      <c r="B69" s="46"/>
      <c r="C69" s="49"/>
      <c r="D69" s="46"/>
    </row>
    <row r="70" spans="2:4" ht="15.75">
      <c r="B70" s="46"/>
      <c r="C70" s="47"/>
      <c r="D70" s="46"/>
    </row>
    <row r="71" spans="2:4" ht="15.75">
      <c r="B71" s="46"/>
      <c r="C71" s="49"/>
      <c r="D71" s="46"/>
    </row>
    <row r="72" spans="2:4" ht="15.75">
      <c r="B72" s="46"/>
      <c r="C72" s="47"/>
      <c r="D72" s="46"/>
    </row>
    <row r="73" spans="2:4" ht="15.75">
      <c r="B73" s="46"/>
      <c r="C73" s="49"/>
      <c r="D73" s="46"/>
    </row>
    <row r="74" spans="2:4" ht="15.75">
      <c r="B74" s="46"/>
      <c r="C74" s="47"/>
      <c r="D74" s="46"/>
    </row>
    <row r="75" spans="2:4" ht="15.75">
      <c r="B75" s="46"/>
      <c r="C75" s="49"/>
      <c r="D75" s="46"/>
    </row>
    <row r="76" spans="2:4" ht="15.75">
      <c r="B76" s="50"/>
      <c r="C76" s="51"/>
      <c r="D76" s="46"/>
    </row>
    <row r="77" spans="2:4" ht="15.75">
      <c r="B77" s="43"/>
      <c r="C77" s="43"/>
      <c r="D77" s="43"/>
    </row>
    <row r="78" spans="2:4" ht="15.75">
      <c r="B78" s="43"/>
      <c r="C78" s="43"/>
      <c r="D78" s="43"/>
    </row>
    <row r="79" spans="2:4" ht="15.75">
      <c r="B79" s="43"/>
      <c r="C79" s="43"/>
      <c r="D79" s="43"/>
    </row>
    <row r="80" spans="2:4" ht="15.75">
      <c r="B80" s="43"/>
      <c r="C80" s="43"/>
      <c r="D80" s="43"/>
    </row>
    <row r="81" spans="2:4" ht="15.75">
      <c r="B81" s="43"/>
      <c r="C81" s="43"/>
      <c r="D81" s="43"/>
    </row>
    <row r="82" spans="2:4" ht="15.75">
      <c r="B82" s="43"/>
      <c r="C82" s="43"/>
      <c r="D82" s="43"/>
    </row>
    <row r="83" spans="2:4" ht="15.75">
      <c r="B83" s="43"/>
      <c r="C83" s="43"/>
      <c r="D83" s="43"/>
    </row>
  </sheetData>
  <mergeCells count="8">
    <mergeCell ref="B55:D55"/>
    <mergeCell ref="B56:D56"/>
    <mergeCell ref="B57:D57"/>
    <mergeCell ref="B3:D3"/>
    <mergeCell ref="B6:D6"/>
    <mergeCell ref="B7:D7"/>
    <mergeCell ref="B8:D8"/>
    <mergeCell ref="B52:D52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5:C34"/>
  <sheetViews>
    <sheetView topLeftCell="A10" workbookViewId="0">
      <selection activeCell="E15" sqref="E15"/>
    </sheetView>
  </sheetViews>
  <sheetFormatPr defaultRowHeight="15"/>
  <cols>
    <col min="1" max="1" width="41" customWidth="1"/>
    <col min="2" max="2" width="13" customWidth="1"/>
  </cols>
  <sheetData>
    <row r="5" spans="1:3" ht="15.75">
      <c r="A5" s="14"/>
      <c r="B5" s="14"/>
      <c r="C5" s="14"/>
    </row>
    <row r="6" spans="1:3" ht="18">
      <c r="A6" s="54" t="s">
        <v>0</v>
      </c>
      <c r="B6" s="54"/>
      <c r="C6" s="54"/>
    </row>
    <row r="7" spans="1:3" ht="15.75">
      <c r="A7" s="14"/>
      <c r="B7" s="14"/>
      <c r="C7" s="14"/>
    </row>
    <row r="8" spans="1:3" ht="18">
      <c r="A8" s="1" t="s">
        <v>34</v>
      </c>
      <c r="B8" s="1"/>
      <c r="C8" s="1"/>
    </row>
    <row r="9" spans="1:3" ht="18">
      <c r="A9" s="54" t="s">
        <v>27</v>
      </c>
      <c r="B9" s="54"/>
      <c r="C9" s="54"/>
    </row>
    <row r="10" spans="1:3" ht="15.75">
      <c r="A10" s="55" t="s">
        <v>59</v>
      </c>
      <c r="B10" s="56"/>
      <c r="C10" s="56"/>
    </row>
    <row r="11" spans="1:3" ht="18">
      <c r="A11" s="1"/>
      <c r="B11" s="1"/>
      <c r="C11" s="1"/>
    </row>
    <row r="12" spans="1:3" ht="15.75">
      <c r="A12" s="16" t="s">
        <v>2</v>
      </c>
      <c r="B12" s="16" t="s">
        <v>3</v>
      </c>
      <c r="C12" s="16" t="s">
        <v>4</v>
      </c>
    </row>
    <row r="13" spans="1:3" ht="15.75">
      <c r="A13" s="17"/>
      <c r="B13" s="17"/>
      <c r="C13" s="17"/>
    </row>
    <row r="14" spans="1:3" ht="15.75">
      <c r="A14" s="7" t="s">
        <v>35</v>
      </c>
      <c r="B14" s="8">
        <f>58.4*1.302</f>
        <v>76.036799999999999</v>
      </c>
      <c r="C14" s="7" t="s">
        <v>5</v>
      </c>
    </row>
    <row r="15" spans="1:3" ht="15.75">
      <c r="A15" s="7" t="s">
        <v>29</v>
      </c>
      <c r="B15" s="7">
        <f>12*33.2</f>
        <v>398.40000000000003</v>
      </c>
      <c r="C15" s="7" t="s">
        <v>5</v>
      </c>
    </row>
    <row r="16" spans="1:3" ht="15.75">
      <c r="A16" s="7" t="s">
        <v>36</v>
      </c>
      <c r="B16" s="7">
        <f>0.4*57</f>
        <v>22.8</v>
      </c>
      <c r="C16" s="7" t="s">
        <v>5</v>
      </c>
    </row>
    <row r="17" spans="1:3" ht="15.75">
      <c r="A17" s="7" t="s">
        <v>6</v>
      </c>
      <c r="B17" s="12">
        <v>31.25</v>
      </c>
      <c r="C17" s="7"/>
    </row>
    <row r="18" spans="1:3" ht="15.75">
      <c r="A18" s="7" t="s">
        <v>7</v>
      </c>
      <c r="B18" s="7">
        <v>224</v>
      </c>
      <c r="C18" s="7"/>
    </row>
    <row r="19" spans="1:3" ht="15.75">
      <c r="A19" s="7" t="s">
        <v>8</v>
      </c>
      <c r="B19" s="18">
        <f>SUM(B14:B18)</f>
        <v>752.48680000000013</v>
      </c>
      <c r="C19" s="7" t="s">
        <v>5</v>
      </c>
    </row>
    <row r="20" spans="1:3" ht="15.75">
      <c r="A20" s="7" t="s">
        <v>9</v>
      </c>
      <c r="B20" s="8">
        <f>B19*25/100</f>
        <v>188.12170000000003</v>
      </c>
      <c r="C20" s="7" t="s">
        <v>5</v>
      </c>
    </row>
    <row r="21" spans="1:3" ht="15.75">
      <c r="A21" s="7" t="s">
        <v>8</v>
      </c>
      <c r="B21" s="18">
        <f>B19+B20</f>
        <v>940.60850000000016</v>
      </c>
      <c r="C21" s="7" t="s">
        <v>5</v>
      </c>
    </row>
    <row r="22" spans="1:3" ht="15.75">
      <c r="A22" s="7" t="s">
        <v>30</v>
      </c>
      <c r="B22" s="8">
        <f>B21*17/100</f>
        <v>159.90344500000003</v>
      </c>
      <c r="C22" s="7" t="s">
        <v>5</v>
      </c>
    </row>
    <row r="23" spans="1:3" ht="15.75">
      <c r="A23" s="7" t="s">
        <v>8</v>
      </c>
      <c r="B23" s="18">
        <f>B21+B22</f>
        <v>1100.5119450000002</v>
      </c>
      <c r="C23" s="7" t="s">
        <v>5</v>
      </c>
    </row>
    <row r="24" spans="1:3" ht="15.75">
      <c r="A24" s="7"/>
      <c r="B24" s="8"/>
      <c r="C24" s="7" t="s">
        <v>5</v>
      </c>
    </row>
    <row r="25" spans="1:3" ht="15.75">
      <c r="A25" s="7" t="s">
        <v>31</v>
      </c>
      <c r="B25" s="18">
        <f>B23+B24</f>
        <v>1100.5119450000002</v>
      </c>
      <c r="C25" s="7" t="s">
        <v>5</v>
      </c>
    </row>
    <row r="26" spans="1:3" ht="15.75">
      <c r="A26" s="19" t="s">
        <v>32</v>
      </c>
      <c r="B26" s="20">
        <v>1100</v>
      </c>
      <c r="C26" s="7"/>
    </row>
    <row r="27" spans="1:3" ht="15.75">
      <c r="A27" s="14"/>
      <c r="B27" s="14"/>
      <c r="C27" s="14"/>
    </row>
    <row r="28" spans="1:3" ht="15.75">
      <c r="A28" s="14"/>
      <c r="B28" s="14"/>
      <c r="C28" s="14"/>
    </row>
    <row r="29" spans="1:3" ht="15.75">
      <c r="A29" s="14"/>
      <c r="B29" s="14"/>
      <c r="C29" s="14"/>
    </row>
    <row r="30" spans="1:3" ht="15.75">
      <c r="A30" s="14"/>
      <c r="B30" s="14"/>
      <c r="C30" s="14"/>
    </row>
    <row r="31" spans="1:3" ht="15.75">
      <c r="A31" s="14"/>
      <c r="B31" s="14"/>
      <c r="C31" s="14"/>
    </row>
    <row r="32" spans="1:3" ht="15.75">
      <c r="A32" s="14"/>
      <c r="B32" s="14"/>
      <c r="C32" s="14"/>
    </row>
    <row r="33" spans="1:3" ht="15.75">
      <c r="A33" s="14"/>
      <c r="B33" s="14"/>
      <c r="C33" s="14"/>
    </row>
    <row r="34" spans="1:3" ht="15.75">
      <c r="A34" s="14" t="s">
        <v>33</v>
      </c>
      <c r="B34" s="14"/>
      <c r="C34" s="14" t="s">
        <v>25</v>
      </c>
    </row>
  </sheetData>
  <mergeCells count="3">
    <mergeCell ref="A6:C6"/>
    <mergeCell ref="A9:C9"/>
    <mergeCell ref="A10:C10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4:H33"/>
  <sheetViews>
    <sheetView workbookViewId="0">
      <selection activeCell="K26" sqref="K26"/>
    </sheetView>
  </sheetViews>
  <sheetFormatPr defaultRowHeight="15"/>
  <cols>
    <col min="1" max="1" width="5.28515625" customWidth="1"/>
    <col min="5" max="5" width="16.42578125" customWidth="1"/>
    <col min="6" max="6" width="9.140625" customWidth="1"/>
    <col min="7" max="7" width="11.5703125" hidden="1" customWidth="1"/>
  </cols>
  <sheetData>
    <row r="4" spans="1:8" ht="15.75">
      <c r="B4" s="58" t="s">
        <v>37</v>
      </c>
      <c r="C4" s="58"/>
      <c r="D4" s="58"/>
      <c r="E4" s="58"/>
      <c r="F4" s="58"/>
      <c r="G4" s="58"/>
      <c r="H4" s="58"/>
    </row>
    <row r="5" spans="1:8" ht="15.75">
      <c r="A5" s="21"/>
      <c r="C5" s="21"/>
      <c r="D5" s="21"/>
      <c r="E5" s="21"/>
      <c r="F5" s="21"/>
      <c r="G5" s="21"/>
    </row>
    <row r="6" spans="1:8" ht="15.75">
      <c r="B6" s="58" t="s">
        <v>38</v>
      </c>
      <c r="C6" s="58"/>
      <c r="D6" s="58"/>
      <c r="E6" s="58"/>
      <c r="F6" s="58"/>
      <c r="G6" s="58"/>
      <c r="H6" s="58"/>
    </row>
    <row r="7" spans="1:8" ht="15.75">
      <c r="A7" s="2"/>
      <c r="B7" s="58" t="s">
        <v>27</v>
      </c>
      <c r="C7" s="58"/>
      <c r="D7" s="58"/>
      <c r="E7" s="58"/>
      <c r="F7" s="58"/>
      <c r="G7" s="58"/>
      <c r="H7" s="58"/>
    </row>
    <row r="8" spans="1:8" ht="15.75">
      <c r="A8" s="21"/>
      <c r="B8" s="21"/>
      <c r="C8" s="21"/>
      <c r="D8" s="52" t="s">
        <v>59</v>
      </c>
      <c r="E8" s="53"/>
      <c r="F8" s="53"/>
      <c r="G8" s="21"/>
    </row>
    <row r="9" spans="1:8" ht="15.75">
      <c r="A9" s="21"/>
      <c r="B9" s="21"/>
      <c r="C9" s="21"/>
      <c r="D9" s="21"/>
      <c r="E9" s="21"/>
      <c r="F9" s="21"/>
      <c r="G9" s="21"/>
    </row>
    <row r="10" spans="1:8" ht="15.75">
      <c r="A10" s="21"/>
      <c r="B10" s="22" t="s">
        <v>39</v>
      </c>
      <c r="C10" s="23" t="s">
        <v>2</v>
      </c>
      <c r="D10" s="24"/>
      <c r="E10" s="25"/>
      <c r="F10" s="26" t="s">
        <v>4</v>
      </c>
      <c r="G10" s="41" t="s">
        <v>17</v>
      </c>
      <c r="H10" s="22" t="s">
        <v>17</v>
      </c>
    </row>
    <row r="11" spans="1:8" ht="47.25">
      <c r="A11" s="21"/>
      <c r="B11" s="27" t="s">
        <v>40</v>
      </c>
      <c r="C11" s="28"/>
      <c r="D11" s="29"/>
      <c r="E11" s="30"/>
      <c r="F11" s="31"/>
      <c r="G11" s="42" t="s">
        <v>45</v>
      </c>
      <c r="H11" s="27" t="s">
        <v>18</v>
      </c>
    </row>
    <row r="12" spans="1:8" ht="15.75">
      <c r="A12" s="21"/>
      <c r="B12" s="32">
        <v>1</v>
      </c>
      <c r="C12" s="26" t="s">
        <v>52</v>
      </c>
      <c r="D12" s="26"/>
      <c r="E12" s="26"/>
      <c r="F12" s="33" t="s">
        <v>55</v>
      </c>
      <c r="G12" s="33">
        <v>55441</v>
      </c>
      <c r="H12" s="33">
        <v>1882</v>
      </c>
    </row>
    <row r="13" spans="1:8" ht="15.75">
      <c r="A13" s="21"/>
      <c r="B13" s="32">
        <v>2</v>
      </c>
      <c r="C13" s="34" t="s">
        <v>6</v>
      </c>
      <c r="D13" s="35"/>
      <c r="E13" s="36"/>
      <c r="F13" s="33" t="s">
        <v>55</v>
      </c>
      <c r="G13" s="33">
        <v>3305</v>
      </c>
      <c r="H13" s="33">
        <v>156</v>
      </c>
    </row>
    <row r="14" spans="1:8" ht="15.75">
      <c r="A14" s="21"/>
      <c r="B14" s="32">
        <v>3</v>
      </c>
      <c r="C14" s="34" t="s">
        <v>41</v>
      </c>
      <c r="D14" s="35"/>
      <c r="E14" s="36"/>
      <c r="F14" s="33" t="s">
        <v>55</v>
      </c>
      <c r="G14" s="33">
        <v>2000</v>
      </c>
      <c r="H14" s="33">
        <v>139</v>
      </c>
    </row>
    <row r="15" spans="1:8" ht="15.75">
      <c r="A15" s="21"/>
      <c r="B15" s="32">
        <v>4</v>
      </c>
      <c r="C15" s="34" t="s">
        <v>19</v>
      </c>
      <c r="D15" s="35"/>
      <c r="E15" s="36" t="s">
        <v>54</v>
      </c>
      <c r="F15" s="33" t="s">
        <v>55</v>
      </c>
      <c r="G15" s="33">
        <v>41318</v>
      </c>
      <c r="H15" s="45">
        <f>(35*34)+75</f>
        <v>1265</v>
      </c>
    </row>
    <row r="16" spans="1:8" ht="15.75">
      <c r="A16" s="21"/>
      <c r="B16" s="32">
        <v>5</v>
      </c>
      <c r="C16" s="34" t="s">
        <v>53</v>
      </c>
      <c r="D16" s="35"/>
      <c r="E16" s="36"/>
      <c r="F16" s="33" t="s">
        <v>55</v>
      </c>
      <c r="G16" s="33"/>
      <c r="H16" s="33">
        <v>0</v>
      </c>
    </row>
    <row r="17" spans="1:8" ht="15.75">
      <c r="A17" s="21"/>
      <c r="B17" s="32">
        <v>6</v>
      </c>
      <c r="C17" s="34" t="s">
        <v>8</v>
      </c>
      <c r="D17" s="35"/>
      <c r="E17" s="36"/>
      <c r="F17" s="33" t="s">
        <v>55</v>
      </c>
      <c r="G17" s="40">
        <f>SUM(G12:G15)</f>
        <v>102064</v>
      </c>
      <c r="H17" s="40">
        <f>SUM(H12:H16)</f>
        <v>3442</v>
      </c>
    </row>
    <row r="18" spans="1:8" ht="15.75">
      <c r="A18" s="21"/>
      <c r="B18" s="32">
        <v>7</v>
      </c>
      <c r="C18" s="34" t="s">
        <v>56</v>
      </c>
      <c r="D18" s="35"/>
      <c r="E18" s="36"/>
      <c r="F18" s="33" t="s">
        <v>55</v>
      </c>
      <c r="G18" s="40">
        <f>G17*5/100</f>
        <v>5103.2</v>
      </c>
      <c r="H18" s="40">
        <f>H17*15/100</f>
        <v>516.29999999999995</v>
      </c>
    </row>
    <row r="19" spans="1:8" ht="15.75">
      <c r="A19" s="21"/>
      <c r="B19" s="32">
        <v>8</v>
      </c>
      <c r="C19" s="34" t="s">
        <v>8</v>
      </c>
      <c r="D19" s="35"/>
      <c r="E19" s="36"/>
      <c r="F19" s="33" t="s">
        <v>55</v>
      </c>
      <c r="G19" s="40">
        <f>G17+G18</f>
        <v>107167.2</v>
      </c>
      <c r="H19" s="40">
        <f>H17+H18</f>
        <v>3958.3</v>
      </c>
    </row>
    <row r="20" spans="1:8" ht="15.75" hidden="1">
      <c r="A20" s="21"/>
      <c r="B20" s="32">
        <v>9</v>
      </c>
      <c r="C20" s="34" t="s">
        <v>42</v>
      </c>
      <c r="D20" s="35"/>
      <c r="E20" s="36"/>
      <c r="F20" s="33" t="s">
        <v>55</v>
      </c>
      <c r="G20" s="37"/>
    </row>
    <row r="21" spans="1:8" ht="15.75">
      <c r="A21" s="21"/>
      <c r="B21" s="32">
        <v>9</v>
      </c>
      <c r="C21" s="34" t="s">
        <v>31</v>
      </c>
      <c r="D21" s="35"/>
      <c r="E21" s="36"/>
      <c r="F21" s="33" t="s">
        <v>55</v>
      </c>
      <c r="G21" s="37">
        <f>G19+G20</f>
        <v>107167.2</v>
      </c>
      <c r="H21" s="37">
        <f>H19+H20</f>
        <v>3958.3</v>
      </c>
    </row>
    <row r="22" spans="1:8" ht="15.75">
      <c r="A22" s="21"/>
      <c r="B22" s="32">
        <v>10</v>
      </c>
      <c r="C22" s="34" t="s">
        <v>43</v>
      </c>
      <c r="D22" s="35"/>
      <c r="E22" s="36"/>
      <c r="F22" s="32" t="s">
        <v>57</v>
      </c>
      <c r="G22" s="32">
        <v>124</v>
      </c>
      <c r="H22" s="44">
        <v>8</v>
      </c>
    </row>
    <row r="23" spans="1:8" ht="15.75">
      <c r="A23" s="21"/>
      <c r="B23" s="32">
        <v>11</v>
      </c>
      <c r="C23" s="34" t="s">
        <v>44</v>
      </c>
      <c r="D23" s="35"/>
      <c r="E23" s="36"/>
      <c r="F23" s="32" t="s">
        <v>58</v>
      </c>
      <c r="G23" s="37">
        <f>G21/G22</f>
        <v>864.2516129032258</v>
      </c>
      <c r="H23" s="37">
        <f>H21/H22</f>
        <v>494.78750000000002</v>
      </c>
    </row>
    <row r="24" spans="1:8" ht="15.75">
      <c r="A24" s="21"/>
      <c r="B24" s="38"/>
      <c r="C24" s="24"/>
      <c r="D24" s="24"/>
      <c r="E24" s="24"/>
      <c r="F24" s="38"/>
      <c r="G24" s="21"/>
    </row>
    <row r="25" spans="1:8" ht="15.75">
      <c r="A25" s="21"/>
      <c r="B25" s="39"/>
      <c r="C25" s="29"/>
      <c r="D25" s="29"/>
      <c r="E25" s="29"/>
      <c r="F25" s="29"/>
      <c r="G25" s="21"/>
    </row>
    <row r="26" spans="1:8" ht="15.75">
      <c r="A26" s="21"/>
      <c r="B26" s="21"/>
      <c r="C26" s="21"/>
      <c r="D26" s="21"/>
      <c r="E26" s="21"/>
      <c r="F26" s="21"/>
      <c r="G26" s="21"/>
    </row>
    <row r="27" spans="1:8" ht="15.75">
      <c r="A27" s="21"/>
      <c r="B27" s="21"/>
      <c r="C27" s="21"/>
      <c r="D27" s="21"/>
      <c r="E27" s="21"/>
      <c r="F27" s="21"/>
      <c r="G27" s="21"/>
    </row>
    <row r="28" spans="1:8" ht="15.75">
      <c r="A28" s="21"/>
      <c r="B28" s="21"/>
      <c r="C28" s="21"/>
      <c r="D28" s="21"/>
      <c r="E28" s="21"/>
      <c r="F28" s="21"/>
      <c r="G28" s="21"/>
    </row>
    <row r="29" spans="1:8" ht="15.75">
      <c r="A29" s="21"/>
      <c r="B29" s="21"/>
      <c r="C29" s="21"/>
      <c r="D29" s="21"/>
      <c r="E29" s="21"/>
      <c r="F29" s="21"/>
      <c r="G29" s="21"/>
    </row>
    <row r="30" spans="1:8" ht="15.75">
      <c r="A30" s="21"/>
      <c r="B30" s="21"/>
      <c r="C30" s="14"/>
      <c r="D30" s="14"/>
      <c r="E30" s="21"/>
      <c r="F30" s="14"/>
      <c r="G30" s="21"/>
    </row>
    <row r="31" spans="1:8" ht="15.75">
      <c r="A31" s="21"/>
      <c r="B31" s="21"/>
      <c r="C31" s="21"/>
      <c r="D31" s="21"/>
      <c r="E31" s="21"/>
      <c r="F31" s="21"/>
      <c r="G31" s="21"/>
    </row>
    <row r="32" spans="1:8" ht="15.75">
      <c r="A32" s="21"/>
      <c r="B32" s="21"/>
      <c r="C32" s="21"/>
      <c r="D32" s="21"/>
      <c r="E32" s="21"/>
      <c r="F32" s="21"/>
      <c r="G32" s="21"/>
    </row>
    <row r="33" spans="1:8" ht="15.75">
      <c r="A33" s="21"/>
      <c r="B33" s="21"/>
      <c r="C33" s="21" t="s">
        <v>33</v>
      </c>
      <c r="D33" s="21"/>
      <c r="E33" s="21"/>
      <c r="F33" s="21"/>
      <c r="G33" s="14"/>
      <c r="H33" s="13" t="s">
        <v>25</v>
      </c>
    </row>
  </sheetData>
  <mergeCells count="3">
    <mergeCell ref="B6:H6"/>
    <mergeCell ref="B7:H7"/>
    <mergeCell ref="B4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ТБО</vt:lpstr>
      <vt:lpstr>мтз 82</vt:lpstr>
      <vt:lpstr>экска</vt:lpstr>
      <vt:lpstr>очистка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2015-02-06T03:11:45Z</dcterms:modified>
</cp:coreProperties>
</file>